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fileSharing userName="Paololuigi Salimbeni" reservationPassword="C81F"/>
  <workbookPr codeName="ThisWorkbook" defaultThemeVersion="124226"/>
  <bookViews>
    <workbookView xWindow="240" yWindow="60" windowWidth="20055" windowHeight="7950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I42" i="1"/>
  <c r="F63"/>
  <c r="F62"/>
  <c r="F61"/>
  <c r="G61" s="1"/>
  <c r="F32"/>
  <c r="F31"/>
  <c r="F30"/>
  <c r="G30" s="1"/>
  <c r="D10"/>
  <c r="C11" s="1"/>
  <c r="D48"/>
  <c r="C49" s="1"/>
  <c r="C46"/>
  <c r="C51" s="1"/>
  <c r="C8"/>
  <c r="D13" s="1"/>
  <c r="G63" l="1"/>
  <c r="H63" s="1"/>
  <c r="G62"/>
  <c r="G31"/>
  <c r="H31" s="1"/>
  <c r="G32"/>
  <c r="H32" s="1"/>
  <c r="C14"/>
  <c r="C15" s="1"/>
  <c r="C47"/>
  <c r="C9"/>
  <c r="H62" l="1"/>
  <c r="B45" s="1"/>
  <c r="I43" s="1"/>
  <c r="C50" s="1"/>
  <c r="B7"/>
  <c r="I16" s="1"/>
  <c r="D52"/>
  <c r="C53" s="1"/>
  <c r="C54" s="1"/>
  <c r="D16"/>
  <c r="C17" s="1"/>
  <c r="I15" l="1"/>
  <c r="C12" s="1"/>
  <c r="D55"/>
  <c r="C18"/>
  <c r="D19" l="1"/>
  <c r="D20" s="1"/>
  <c r="C21" s="1"/>
  <c r="A28" s="1"/>
  <c r="D56"/>
  <c r="C57" s="1"/>
  <c r="A64" s="1"/>
</calcChain>
</file>

<file path=xl/sharedStrings.xml><?xml version="1.0" encoding="utf-8"?>
<sst xmlns="http://schemas.openxmlformats.org/spreadsheetml/2006/main" count="71" uniqueCount="43">
  <si>
    <t>Anno &lt;A&gt;</t>
  </si>
  <si>
    <t>Prime due cifre dell'anno &lt;ss&gt;</t>
  </si>
  <si>
    <r>
      <t xml:space="preserve">Giorno del mese &lt;gg&gt; (1 </t>
    </r>
    <r>
      <rPr>
        <sz val="11"/>
        <color theme="1"/>
        <rFont val="Symbol"/>
        <family val="1"/>
        <charset val="2"/>
      </rPr>
      <t>¸</t>
    </r>
    <r>
      <rPr>
        <sz val="11"/>
        <color theme="1"/>
        <rFont val="Calibri"/>
        <family val="2"/>
      </rPr>
      <t xml:space="preserve"> 31)</t>
    </r>
  </si>
  <si>
    <r>
      <t xml:space="preserve">Mese dell'anno &lt;mm&gt; (1 </t>
    </r>
    <r>
      <rPr>
        <sz val="11"/>
        <color theme="1"/>
        <rFont val="Symbol"/>
        <family val="1"/>
        <charset val="2"/>
      </rPr>
      <t>¸</t>
    </r>
    <r>
      <rPr>
        <sz val="11"/>
        <color theme="1"/>
        <rFont val="Calibri"/>
        <family val="2"/>
      </rPr>
      <t xml:space="preserve"> 12)</t>
    </r>
  </si>
  <si>
    <t>Ultime due cifre dell'anno &lt;aa&gt;</t>
  </si>
  <si>
    <r>
      <t>Parametro &lt;</t>
    </r>
    <r>
      <rPr>
        <b/>
        <sz val="11"/>
        <color rgb="FFC00000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&gt;</t>
    </r>
  </si>
  <si>
    <t>Calcolo intermedio per &lt;ss&gt;</t>
  </si>
  <si>
    <r>
      <t>Parametro &lt;</t>
    </r>
    <r>
      <rPr>
        <b/>
        <sz val="11"/>
        <color rgb="FFC00000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&gt;</t>
    </r>
  </si>
  <si>
    <r>
      <t>Parametro &lt;</t>
    </r>
    <r>
      <rPr>
        <b/>
        <sz val="11"/>
        <color rgb="FFC00000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>&gt;</t>
    </r>
  </si>
  <si>
    <t>Input</t>
  </si>
  <si>
    <t>Output</t>
  </si>
  <si>
    <t>Calendario gregoriano</t>
  </si>
  <si>
    <t>Calendario giuliano</t>
  </si>
  <si>
    <t xml:space="preserve"> </t>
  </si>
  <si>
    <r>
      <t>Parametro &lt;</t>
    </r>
    <r>
      <rPr>
        <b/>
        <sz val="11"/>
        <color rgb="FF996600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&gt;</t>
    </r>
  </si>
  <si>
    <r>
      <t>Parametro &lt;</t>
    </r>
    <r>
      <rPr>
        <b/>
        <sz val="11"/>
        <color rgb="FFC00000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&gt;</t>
    </r>
  </si>
  <si>
    <t>Domenica</t>
  </si>
  <si>
    <t>Domelica</t>
  </si>
  <si>
    <t>Lunedì</t>
  </si>
  <si>
    <t>Martedì</t>
  </si>
  <si>
    <t>Venerdì</t>
  </si>
  <si>
    <t>Mercoledì</t>
  </si>
  <si>
    <t>Giovedì</t>
  </si>
  <si>
    <t>Venerd'</t>
  </si>
  <si>
    <t>Sabato</t>
  </si>
  <si>
    <r>
      <t>Numero &lt;ss&gt; per ricavare &lt;</t>
    </r>
    <r>
      <rPr>
        <b/>
        <sz val="11"/>
        <rFont val="Calibri"/>
        <family val="2"/>
        <scheme val="minor"/>
      </rPr>
      <t>S</t>
    </r>
    <r>
      <rPr>
        <sz val="11"/>
        <color theme="1"/>
        <rFont val="Calibri"/>
        <family val="2"/>
        <scheme val="minor"/>
      </rPr>
      <t>&gt;</t>
    </r>
  </si>
  <si>
    <r>
      <t>Parametro &lt;</t>
    </r>
    <r>
      <rPr>
        <b/>
        <sz val="11"/>
        <color rgb="FFFF0000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&gt;</t>
    </r>
  </si>
  <si>
    <r>
      <t xml:space="preserve">Anno </t>
    </r>
    <r>
      <rPr>
        <b/>
        <i/>
        <sz val="11"/>
        <color theme="1"/>
        <rFont val="Calibri"/>
        <family val="2"/>
        <scheme val="minor"/>
      </rPr>
      <t>non bisestile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</rPr>
      <t>«</t>
    </r>
    <r>
      <rPr>
        <b/>
        <sz val="11"/>
        <color rgb="FF0070C0"/>
        <rFont val="Calibri"/>
        <family val="2"/>
      </rPr>
      <t>0</t>
    </r>
    <r>
      <rPr>
        <sz val="11"/>
        <color theme="1"/>
        <rFont val="Calibri"/>
        <family val="2"/>
      </rPr>
      <t xml:space="preserve">»; anno </t>
    </r>
    <r>
      <rPr>
        <b/>
        <i/>
        <sz val="11"/>
        <color theme="1"/>
        <rFont val="Calibri"/>
        <family val="2"/>
      </rPr>
      <t>bisestile</t>
    </r>
    <r>
      <rPr>
        <sz val="11"/>
        <color theme="1"/>
        <rFont val="Calibri"/>
        <family val="2"/>
      </rPr>
      <t xml:space="preserve"> «</t>
    </r>
    <r>
      <rPr>
        <b/>
        <sz val="11"/>
        <color rgb="FF0070C0"/>
        <rFont val="Calibri"/>
        <family val="2"/>
      </rPr>
      <t>1</t>
    </r>
    <r>
      <rPr>
        <sz val="11"/>
        <color theme="1"/>
        <rFont val="Calibri"/>
        <family val="2"/>
      </rPr>
      <t>»</t>
    </r>
  </si>
  <si>
    <r>
      <t>Prime due cifre dell'anno &lt;</t>
    </r>
    <r>
      <rPr>
        <b/>
        <sz val="11"/>
        <rFont val="Calibri"/>
        <family val="2"/>
        <scheme val="minor"/>
      </rPr>
      <t>ss</t>
    </r>
    <r>
      <rPr>
        <sz val="11"/>
        <color theme="1"/>
        <rFont val="Calibri"/>
        <family val="2"/>
        <scheme val="minor"/>
      </rPr>
      <t>&gt;</t>
    </r>
  </si>
  <si>
    <r>
      <t>Calcolo intermedio per &lt;</t>
    </r>
    <r>
      <rPr>
        <b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&gt;</t>
    </r>
  </si>
  <si>
    <r>
      <t>Calcolo intermedio di &lt;</t>
    </r>
    <r>
      <rPr>
        <b/>
        <sz val="1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&gt;</t>
    </r>
  </si>
  <si>
    <r>
      <t>Calcolo intermedio di &lt;</t>
    </r>
    <r>
      <rPr>
        <b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&gt;</t>
    </r>
  </si>
  <si>
    <r>
      <t>Calcolo intermedio per &lt;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&gt;</t>
    </r>
  </si>
  <si>
    <t>Rn</t>
  </si>
  <si>
    <t>Rs</t>
  </si>
  <si>
    <t>0 - 1</t>
  </si>
  <si>
    <t>ss</t>
  </si>
  <si>
    <t>S</t>
  </si>
  <si>
    <r>
      <t xml:space="preserve">Fino al 4  </t>
    </r>
    <r>
      <rPr>
        <i/>
        <sz val="14"/>
        <color rgb="FF0070C0"/>
        <rFont val="Calibri"/>
        <family val="2"/>
        <scheme val="minor"/>
      </rPr>
      <t>ottobre</t>
    </r>
    <r>
      <rPr>
        <sz val="14"/>
        <color rgb="FF0070C0"/>
        <rFont val="Calibri"/>
        <family val="2"/>
        <scheme val="minor"/>
      </rPr>
      <t xml:space="preserve"> 1582</t>
    </r>
  </si>
  <si>
    <r>
      <t xml:space="preserve">Dal 15  </t>
    </r>
    <r>
      <rPr>
        <i/>
        <sz val="14"/>
        <color rgb="FF0070C0"/>
        <rFont val="Calibri"/>
        <family val="2"/>
        <scheme val="minor"/>
      </rPr>
      <t>ottobre</t>
    </r>
    <r>
      <rPr>
        <sz val="14"/>
        <color rgb="FF0070C0"/>
        <rFont val="Calibri"/>
        <family val="2"/>
        <scheme val="minor"/>
      </rPr>
      <t xml:space="preserve"> 1582 in poi</t>
    </r>
  </si>
  <si>
    <t>AnB</t>
  </si>
  <si>
    <t>AB</t>
  </si>
  <si>
    <r>
      <t>Inserire il codice numerico del mese &lt;</t>
    </r>
    <r>
      <rPr>
        <b/>
        <sz val="11"/>
        <color rgb="FFC00000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>&gt;</t>
    </r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</si>
</sst>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b/>
      <sz val="18"/>
      <color rgb="FF0070C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4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9966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966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sz val="11"/>
      <name val="Calibri"/>
      <family val="2"/>
      <scheme val="minor"/>
    </font>
    <font>
      <b/>
      <sz val="11"/>
      <color rgb="FF0070C0"/>
      <name val="Calibri"/>
      <family val="2"/>
    </font>
    <font>
      <b/>
      <sz val="11"/>
      <color rgb="FF0070C0"/>
      <name val="Calibri"/>
      <family val="2"/>
      <scheme val="minor"/>
    </font>
    <font>
      <i/>
      <sz val="14"/>
      <color rgb="FF0070C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3" borderId="0" xfId="0" applyFill="1"/>
    <xf numFmtId="0" fontId="0" fillId="4" borderId="0" xfId="0" applyFill="1"/>
    <xf numFmtId="0" fontId="7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/>
    <xf numFmtId="0" fontId="8" fillId="6" borderId="0" xfId="0" applyFont="1" applyFill="1"/>
    <xf numFmtId="0" fontId="16" fillId="3" borderId="0" xfId="0" applyFont="1" applyFill="1"/>
    <xf numFmtId="0" fontId="4" fillId="3" borderId="0" xfId="0" applyFont="1" applyFill="1"/>
    <xf numFmtId="0" fontId="4" fillId="4" borderId="0" xfId="0" applyFont="1" applyFill="1"/>
    <xf numFmtId="0" fontId="13" fillId="6" borderId="0" xfId="0" applyFont="1" applyFill="1" applyAlignment="1">
      <alignment horizontal="center"/>
    </xf>
    <xf numFmtId="0" fontId="13" fillId="5" borderId="0" xfId="0" applyFont="1" applyFill="1" applyAlignment="1">
      <alignment horizontal="center"/>
    </xf>
    <xf numFmtId="0" fontId="10" fillId="7" borderId="0" xfId="0" applyFont="1" applyFill="1"/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/>
    <xf numFmtId="0" fontId="18" fillId="8" borderId="1" xfId="0" applyFont="1" applyFill="1" applyBorder="1"/>
    <xf numFmtId="0" fontId="0" fillId="4" borderId="0" xfId="0" applyFill="1" applyProtection="1"/>
    <xf numFmtId="0" fontId="18" fillId="8" borderId="1" xfId="0" applyFont="1" applyFill="1" applyBorder="1" applyProtection="1"/>
    <xf numFmtId="0" fontId="13" fillId="9" borderId="0" xfId="0" applyFont="1" applyFill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9966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85725</xdr:colOff>
      <xdr:row>1</xdr:row>
      <xdr:rowOff>190500</xdr:rowOff>
    </xdr:from>
    <xdr:ext cx="4705350" cy="1305550"/>
    <xdr:sp macro="" textlink="">
      <xdr:nvSpPr>
        <xdr:cNvPr id="2" name="CasellaDiTesto 1"/>
        <xdr:cNvSpPr txBox="1"/>
      </xdr:nvSpPr>
      <xdr:spPr>
        <a:xfrm>
          <a:off x="6696075" y="485775"/>
          <a:ext cx="4705350" cy="130555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200" spc="80" baseline="0">
              <a:latin typeface="Arial Black" pitchFamily="34" charset="0"/>
              <a:cs typeface="Arial" pitchFamily="34" charset="0"/>
            </a:rPr>
            <a:t>Delucidazioni</a:t>
          </a:r>
        </a:p>
        <a:p>
          <a:pPr algn="l"/>
          <a:r>
            <a:rPr lang="it-IT" sz="1000" spc="80" baseline="0">
              <a:latin typeface="Arial" pitchFamily="34" charset="0"/>
              <a:cs typeface="Arial" pitchFamily="34" charset="0"/>
            </a:rPr>
            <a:t>    Per maggiori informazioni sul </a:t>
          </a:r>
          <a:r>
            <a:rPr lang="it-IT" sz="1000" b="1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Calendario perpetuo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 (conoscere il giorno della settimana conosciendo e giorno e mese, ed anno), con-sultare la Dispensa, dello stesso Autore:</a:t>
          </a:r>
        </a:p>
        <a:p>
          <a:pPr algn="l"/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ctr"/>
          <a:r>
            <a:rPr lang="it-IT" sz="1200" b="1" spc="80" baseline="0">
              <a:solidFill>
                <a:srgbClr val="009900"/>
              </a:solidFill>
              <a:latin typeface="Gaze" pitchFamily="2" charset="0"/>
              <a:cs typeface="Arial" pitchFamily="34" charset="0"/>
            </a:rPr>
            <a:t>Matematica curiosa e dilettevole . . . forse</a:t>
          </a:r>
        </a:p>
        <a:p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ctr"/>
          <a:r>
            <a:rPr lang="it-IT" sz="1000" spc="80" baseline="0">
              <a:latin typeface="Arial" pitchFamily="34" charset="0"/>
              <a:cs typeface="Arial" pitchFamily="34" charset="0"/>
            </a:rPr>
            <a:t>a pagina  120</a:t>
          </a:r>
        </a:p>
        <a:p>
          <a:r>
            <a:rPr lang="it-IT" sz="1000" spc="80" baseline="0">
              <a:latin typeface="Arial" pitchFamily="34" charset="0"/>
              <a:cs typeface="Arial" pitchFamily="34" charset="0"/>
            </a:rPr>
            <a:t>    Nel sito «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www.paolosalimbeni.it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», vedi in 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Dispense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.</a:t>
          </a:r>
        </a:p>
      </xdr:txBody>
    </xdr:sp>
    <xdr:clientData/>
  </xdr:oneCellAnchor>
  <xdr:oneCellAnchor>
    <xdr:from>
      <xdr:col>8</xdr:col>
      <xdr:colOff>247650</xdr:colOff>
      <xdr:row>8</xdr:row>
      <xdr:rowOff>57150</xdr:rowOff>
    </xdr:from>
    <xdr:ext cx="3312190" cy="624595"/>
    <xdr:sp macro="" textlink="">
      <xdr:nvSpPr>
        <xdr:cNvPr id="5" name="CasellaDiTesto 4"/>
        <xdr:cNvSpPr txBox="1"/>
      </xdr:nvSpPr>
      <xdr:spPr>
        <a:xfrm>
          <a:off x="7467600" y="1733550"/>
          <a:ext cx="3312190" cy="62459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it-IT" sz="1600" b="1">
              <a:solidFill>
                <a:schemeClr val="accent3">
                  <a:lumMod val="50000"/>
                </a:schemeClr>
              </a:solidFill>
            </a:rPr>
            <a:t>Inserire solo i valori di</a:t>
          </a:r>
          <a:r>
            <a:rPr lang="it-IT" sz="1600" b="1" baseline="0">
              <a:solidFill>
                <a:schemeClr val="accent3">
                  <a:lumMod val="50000"/>
                </a:schemeClr>
              </a:solidFill>
            </a:rPr>
            <a:t> input</a:t>
          </a:r>
        </a:p>
        <a:p>
          <a:pPr algn="ctr"/>
          <a:r>
            <a:rPr lang="it-IT" sz="1800" b="1" baseline="0">
              <a:solidFill>
                <a:srgbClr val="FF0000"/>
              </a:solidFill>
            </a:rPr>
            <a:t>Non modificare i valori di output</a:t>
          </a:r>
          <a:endParaRPr lang="it-IT" sz="1800" b="1">
            <a:solidFill>
              <a:srgbClr val="FF0000"/>
            </a:solidFill>
          </a:endParaRPr>
        </a:p>
      </xdr:txBody>
    </xdr:sp>
    <xdr:clientData/>
  </xdr:oneCellAnchor>
  <xdr:oneCellAnchor>
    <xdr:from>
      <xdr:col>0</xdr:col>
      <xdr:colOff>352425</xdr:colOff>
      <xdr:row>22</xdr:row>
      <xdr:rowOff>180975</xdr:rowOff>
    </xdr:from>
    <xdr:ext cx="2146229" cy="655949"/>
    <xdr:sp macro="" textlink="">
      <xdr:nvSpPr>
        <xdr:cNvPr id="9" name="CasellaDiTesto 8"/>
        <xdr:cNvSpPr txBox="1"/>
      </xdr:nvSpPr>
      <xdr:spPr>
        <a:xfrm>
          <a:off x="352425" y="4533900"/>
          <a:ext cx="2146229" cy="655949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algn="ctr"/>
          <a:r>
            <a:rPr lang="it-IT" sz="1400" b="1">
              <a:solidFill>
                <a:srgbClr val="FF0000"/>
              </a:solidFill>
            </a:rPr>
            <a:t>Soluzione</a:t>
          </a:r>
        </a:p>
        <a:p>
          <a:pPr algn="ctr"/>
          <a:r>
            <a:rPr lang="it-IT" sz="1100" b="1">
              <a:solidFill>
                <a:srgbClr val="996600"/>
              </a:solidFill>
            </a:rPr>
            <a:t>Corrispondenza fra il numero &lt;</a:t>
          </a:r>
          <a:r>
            <a:rPr lang="it-IT" sz="1100" b="1">
              <a:solidFill>
                <a:srgbClr val="FF0000"/>
              </a:solidFill>
            </a:rPr>
            <a:t>R</a:t>
          </a:r>
          <a:r>
            <a:rPr lang="it-IT" sz="1100" b="1">
              <a:solidFill>
                <a:srgbClr val="996600"/>
              </a:solidFill>
            </a:rPr>
            <a:t>&gt;</a:t>
          </a:r>
        </a:p>
        <a:p>
          <a:pPr algn="ctr"/>
          <a:r>
            <a:rPr lang="it-IT" sz="1100" b="1">
              <a:solidFill>
                <a:srgbClr val="996600"/>
              </a:solidFill>
            </a:rPr>
            <a:t>ed il giorno della settimana</a:t>
          </a:r>
        </a:p>
      </xdr:txBody>
    </xdr:sp>
    <xdr:clientData/>
  </xdr:oneCellAnchor>
  <xdr:oneCellAnchor>
    <xdr:from>
      <xdr:col>3</xdr:col>
      <xdr:colOff>466725</xdr:colOff>
      <xdr:row>65</xdr:row>
      <xdr:rowOff>9525</xdr:rowOff>
    </xdr:from>
    <xdr:ext cx="3463833" cy="947695"/>
    <xdr:sp macro="" textlink="">
      <xdr:nvSpPr>
        <xdr:cNvPr id="10" name="CasellaDiTesto 9"/>
        <xdr:cNvSpPr txBox="1"/>
      </xdr:nvSpPr>
      <xdr:spPr>
        <a:xfrm>
          <a:off x="4505325" y="12811125"/>
          <a:ext cx="3463833" cy="947695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    </a:t>
          </a:r>
          <a:r>
            <a:rPr lang="it-IT" sz="1100" b="1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Un anno è bisestile se:</a:t>
          </a:r>
        </a:p>
        <a:p>
          <a:r>
            <a:rPr lang="it-IT" sz="11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Non è secolare ed è divisibile per «4».</a:t>
          </a:r>
        </a:p>
        <a:p>
          <a:r>
            <a:rPr lang="it-IT" sz="1100" cap="all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è</a:t>
          </a:r>
          <a:r>
            <a:rPr lang="it-IT" sz="11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secolare ed è divisibile per «400».</a:t>
          </a:r>
        </a:p>
        <a:p>
          <a:endParaRPr lang="it-IT" sz="300" spc="80" baseline="0">
            <a:solidFill>
              <a:srgbClr val="C00000"/>
            </a:solidFill>
            <a:latin typeface="Arial" pitchFamily="34" charset="0"/>
            <a:cs typeface="Arial" pitchFamily="34" charset="0"/>
          </a:endParaRPr>
        </a:p>
        <a:p>
          <a:r>
            <a:rPr lang="it-IT" sz="1100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    </a:t>
          </a:r>
          <a:r>
            <a:rPr lang="it-IT" sz="1100" b="1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Vedi sotto in:</a:t>
          </a:r>
        </a:p>
        <a:p>
          <a:r>
            <a:rPr lang="it-IT" sz="1100" b="1" spc="80" baseline="0">
              <a:solidFill>
                <a:srgbClr val="996600"/>
              </a:solidFill>
              <a:latin typeface="Arial" pitchFamily="34" charset="0"/>
              <a:cs typeface="Arial" pitchFamily="34" charset="0"/>
            </a:rPr>
            <a:t>Criteri di divisibilità e per «4» e per «400».</a:t>
          </a:r>
        </a:p>
      </xdr:txBody>
    </xdr:sp>
    <xdr:clientData/>
  </xdr:oneCellAnchor>
  <xdr:oneCellAnchor>
    <xdr:from>
      <xdr:col>3</xdr:col>
      <xdr:colOff>114300</xdr:colOff>
      <xdr:row>34</xdr:row>
      <xdr:rowOff>9525</xdr:rowOff>
    </xdr:from>
    <xdr:ext cx="4725846" cy="655949"/>
    <xdr:sp macro="" textlink="">
      <xdr:nvSpPr>
        <xdr:cNvPr id="12" name="CasellaDiTesto 11"/>
        <xdr:cNvSpPr txBox="1"/>
      </xdr:nvSpPr>
      <xdr:spPr>
        <a:xfrm>
          <a:off x="4152900" y="6648450"/>
          <a:ext cx="4725846" cy="655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>
              <a:solidFill>
                <a:srgbClr val="C00000"/>
              </a:solidFill>
            </a:rPr>
            <a:t>Il calendario giuliano</a:t>
          </a:r>
          <a:r>
            <a:rPr lang="it-IT" sz="1100" b="1" baseline="0">
              <a:solidFill>
                <a:srgbClr val="C00000"/>
              </a:solidFill>
            </a:rPr>
            <a:t> </a:t>
          </a:r>
          <a:r>
            <a:rPr lang="it-IT" sz="1100" b="1">
              <a:solidFill>
                <a:srgbClr val="C00000"/>
              </a:solidFill>
            </a:rPr>
            <a:t>va dal «</a:t>
          </a:r>
          <a:r>
            <a:rPr lang="it-IT" sz="1100" b="1" i="1">
              <a:solidFill>
                <a:srgbClr val="C00000"/>
              </a:solidFill>
            </a:rPr>
            <a:t>sabato</a:t>
          </a:r>
          <a:r>
            <a:rPr lang="it-IT" sz="1100" b="1">
              <a:solidFill>
                <a:srgbClr val="C00000"/>
              </a:solidFill>
            </a:rPr>
            <a:t> 1 gennaio 0» al «</a:t>
          </a:r>
          <a:r>
            <a:rPr lang="it-IT" sz="1100" b="1" i="1">
              <a:solidFill>
                <a:srgbClr val="C00000"/>
              </a:solidFill>
            </a:rPr>
            <a:t>giovedì</a:t>
          </a:r>
          <a:r>
            <a:rPr lang="it-IT" sz="1100" b="1">
              <a:solidFill>
                <a:srgbClr val="C00000"/>
              </a:solidFill>
            </a:rPr>
            <a:t> 4 ottobre 1582».</a:t>
          </a:r>
        </a:p>
        <a:p>
          <a:r>
            <a:rPr lang="it-IT" sz="1100" b="1">
              <a:solidFill>
                <a:srgbClr val="C00000"/>
              </a:solidFill>
            </a:rPr>
            <a:t>Il calendario gregoriano va dal «</a:t>
          </a:r>
          <a:r>
            <a:rPr lang="it-IT" sz="1100" b="1" i="1">
              <a:solidFill>
                <a:srgbClr val="C00000"/>
              </a:solidFill>
            </a:rPr>
            <a:t>venerdì</a:t>
          </a:r>
          <a:r>
            <a:rPr lang="it-IT" sz="1100" b="1">
              <a:solidFill>
                <a:srgbClr val="C00000"/>
              </a:solidFill>
            </a:rPr>
            <a:t> 15 ottobre 1582» in poi.</a:t>
          </a:r>
        </a:p>
        <a:p>
          <a:pPr algn="ctr"/>
          <a:r>
            <a:rPr lang="it-IT" sz="1400" b="1">
              <a:solidFill>
                <a:srgbClr val="FF0000"/>
              </a:solidFill>
            </a:rPr>
            <a:t>I giorni compresi fra queste due date non esistono.</a:t>
          </a:r>
        </a:p>
      </xdr:txBody>
    </xdr:sp>
    <xdr:clientData/>
  </xdr:oneCellAnchor>
  <xdr:oneCellAnchor>
    <xdr:from>
      <xdr:col>0</xdr:col>
      <xdr:colOff>352425</xdr:colOff>
      <xdr:row>59</xdr:row>
      <xdr:rowOff>9525</xdr:rowOff>
    </xdr:from>
    <xdr:ext cx="2146229" cy="655949"/>
    <xdr:sp macro="" textlink="">
      <xdr:nvSpPr>
        <xdr:cNvPr id="18" name="CasellaDiTesto 17"/>
        <xdr:cNvSpPr txBox="1"/>
      </xdr:nvSpPr>
      <xdr:spPr>
        <a:xfrm>
          <a:off x="352425" y="11572875"/>
          <a:ext cx="2146229" cy="655949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algn="ctr"/>
          <a:r>
            <a:rPr lang="it-IT" sz="1400" b="1">
              <a:solidFill>
                <a:srgbClr val="FF0000"/>
              </a:solidFill>
            </a:rPr>
            <a:t>Soluzione</a:t>
          </a:r>
        </a:p>
        <a:p>
          <a:pPr algn="ctr"/>
          <a:r>
            <a:rPr lang="it-IT" sz="1100" b="1">
              <a:solidFill>
                <a:srgbClr val="996600"/>
              </a:solidFill>
            </a:rPr>
            <a:t>Corrispondenza fra il numero &lt;</a:t>
          </a:r>
          <a:r>
            <a:rPr lang="it-IT" sz="1100" b="1">
              <a:solidFill>
                <a:srgbClr val="FF0000"/>
              </a:solidFill>
            </a:rPr>
            <a:t>R</a:t>
          </a:r>
          <a:r>
            <a:rPr lang="it-IT" sz="1100" b="1">
              <a:solidFill>
                <a:srgbClr val="996600"/>
              </a:solidFill>
            </a:rPr>
            <a:t>&gt;</a:t>
          </a:r>
        </a:p>
        <a:p>
          <a:pPr algn="ctr"/>
          <a:r>
            <a:rPr lang="it-IT" sz="1100" b="1">
              <a:solidFill>
                <a:srgbClr val="996600"/>
              </a:solidFill>
            </a:rPr>
            <a:t>ed il giorno della settimana</a:t>
          </a:r>
        </a:p>
      </xdr:txBody>
    </xdr:sp>
    <xdr:clientData/>
  </xdr:oneCellAnchor>
  <xdr:oneCellAnchor>
    <xdr:from>
      <xdr:col>14</xdr:col>
      <xdr:colOff>600075</xdr:colOff>
      <xdr:row>0</xdr:row>
      <xdr:rowOff>0</xdr:rowOff>
    </xdr:from>
    <xdr:ext cx="618759" cy="280205"/>
    <xdr:sp macro="" textlink="">
      <xdr:nvSpPr>
        <xdr:cNvPr id="19" name="CasellaDiTesto 18"/>
        <xdr:cNvSpPr txBox="1"/>
      </xdr:nvSpPr>
      <xdr:spPr>
        <a:xfrm>
          <a:off x="11477625" y="0"/>
          <a:ext cx="618759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200" b="1"/>
            <a:t>7E7-06</a:t>
          </a:r>
        </a:p>
      </xdr:txBody>
    </xdr:sp>
    <xdr:clientData/>
  </xdr:oneCellAnchor>
  <xdr:oneCellAnchor>
    <xdr:from>
      <xdr:col>12</xdr:col>
      <xdr:colOff>504825</xdr:colOff>
      <xdr:row>80</xdr:row>
      <xdr:rowOff>95250</xdr:rowOff>
    </xdr:from>
    <xdr:ext cx="1929311" cy="371705"/>
    <xdr:sp macro="" textlink="">
      <xdr:nvSpPr>
        <xdr:cNvPr id="20" name="CasellaDiTesto 19"/>
        <xdr:cNvSpPr txBox="1"/>
      </xdr:nvSpPr>
      <xdr:spPr>
        <a:xfrm>
          <a:off x="10163175" y="15754350"/>
          <a:ext cx="1929311" cy="37170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600">
              <a:latin typeface="Lucida Calligraphy" pitchFamily="66" charset="0"/>
            </a:rPr>
            <a:t>Paolo Salimbeni</a:t>
          </a:r>
        </a:p>
      </xdr:txBody>
    </xdr:sp>
    <xdr:clientData/>
  </xdr:oneCellAnchor>
  <xdr:twoCellAnchor editAs="oneCell">
    <xdr:from>
      <xdr:col>13</xdr:col>
      <xdr:colOff>152431</xdr:colOff>
      <xdr:row>82</xdr:row>
      <xdr:rowOff>19073</xdr:rowOff>
    </xdr:from>
    <xdr:to>
      <xdr:col>15</xdr:col>
      <xdr:colOff>331326</xdr:colOff>
      <xdr:row>85</xdr:row>
      <xdr:rowOff>36144</xdr:rowOff>
    </xdr:to>
    <xdr:pic>
      <xdr:nvPicPr>
        <xdr:cNvPr id="21" name="Immagine 20" descr="Firma_BN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420381" y="16059173"/>
          <a:ext cx="1398095" cy="588571"/>
        </a:xfrm>
        <a:prstGeom prst="rect">
          <a:avLst/>
        </a:prstGeom>
      </xdr:spPr>
    </xdr:pic>
    <xdr:clientData/>
  </xdr:twoCellAnchor>
  <xdr:oneCellAnchor>
    <xdr:from>
      <xdr:col>5</xdr:col>
      <xdr:colOff>47625</xdr:colOff>
      <xdr:row>81</xdr:row>
      <xdr:rowOff>152400</xdr:rowOff>
    </xdr:from>
    <xdr:ext cx="4347472" cy="264560"/>
    <xdr:sp macro="" textlink="">
      <xdr:nvSpPr>
        <xdr:cNvPr id="22" name="CasellaDiTesto 21"/>
        <xdr:cNvSpPr txBox="1"/>
      </xdr:nvSpPr>
      <xdr:spPr>
        <a:xfrm>
          <a:off x="5305425" y="16002000"/>
          <a:ext cx="434747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Per qualsiasi occorrenza, contattare l'Autore in «</a:t>
          </a:r>
          <a:r>
            <a:rPr lang="it-IT" sz="1100" b="1">
              <a:solidFill>
                <a:srgbClr val="C00000"/>
              </a:solidFill>
            </a:rPr>
            <a:t>p.salimba@gmail.com</a:t>
          </a:r>
          <a:r>
            <a:rPr lang="it-IT" sz="1100">
              <a:solidFill>
                <a:srgbClr val="C00000"/>
              </a:solidFill>
            </a:rPr>
            <a:t>»</a:t>
          </a:r>
        </a:p>
      </xdr:txBody>
    </xdr:sp>
    <xdr:clientData/>
  </xdr:oneCellAnchor>
  <xdr:oneCellAnchor>
    <xdr:from>
      <xdr:col>0</xdr:col>
      <xdr:colOff>409575</xdr:colOff>
      <xdr:row>21</xdr:row>
      <xdr:rowOff>57150</xdr:rowOff>
    </xdr:from>
    <xdr:ext cx="1932645" cy="264560"/>
    <xdr:sp macro="" textlink="">
      <xdr:nvSpPr>
        <xdr:cNvPr id="23" name="CasellaDiTesto 22"/>
        <xdr:cNvSpPr txBox="1"/>
      </xdr:nvSpPr>
      <xdr:spPr>
        <a:xfrm>
          <a:off x="409575" y="4219575"/>
          <a:ext cx="1932645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>
              <a:solidFill>
                <a:srgbClr val="FF0000"/>
              </a:solidFill>
            </a:rPr>
            <a:t>R</a:t>
          </a:r>
          <a:r>
            <a:rPr lang="it-IT" sz="1100"/>
            <a:t> = [(</a:t>
          </a:r>
          <a:r>
            <a:rPr lang="it-IT" sz="1100" b="1">
              <a:solidFill>
                <a:srgbClr val="C00000"/>
              </a:solidFill>
            </a:rPr>
            <a:t>G</a:t>
          </a:r>
          <a:r>
            <a:rPr lang="it-IT" sz="1100"/>
            <a:t> + </a:t>
          </a:r>
          <a:r>
            <a:rPr lang="it-IT" sz="1100" b="1">
              <a:solidFill>
                <a:srgbClr val="C00000"/>
              </a:solidFill>
            </a:rPr>
            <a:t>M</a:t>
          </a:r>
          <a:r>
            <a:rPr lang="it-IT" sz="1100"/>
            <a:t> + </a:t>
          </a:r>
          <a:r>
            <a:rPr lang="it-IT" sz="1100" b="1">
              <a:solidFill>
                <a:srgbClr val="C00000"/>
              </a:solidFill>
            </a:rPr>
            <a:t>S</a:t>
          </a:r>
          <a:r>
            <a:rPr lang="it-IT" sz="1100"/>
            <a:t> + </a:t>
          </a:r>
          <a:r>
            <a:rPr lang="it-IT" sz="1100" b="1">
              <a:solidFill>
                <a:srgbClr val="C00000"/>
              </a:solidFill>
            </a:rPr>
            <a:t>A</a:t>
          </a:r>
          <a:r>
            <a:rPr lang="it-IT" sz="1100"/>
            <a:t> + </a:t>
          </a:r>
          <a:r>
            <a:rPr lang="it-IT" sz="1100" b="1">
              <a:solidFill>
                <a:srgbClr val="C00000"/>
              </a:solidFill>
            </a:rPr>
            <a:t>B</a:t>
          </a:r>
          <a:r>
            <a:rPr lang="it-IT" sz="1100"/>
            <a:t>) mod 7]</a:t>
          </a:r>
        </a:p>
      </xdr:txBody>
    </xdr:sp>
    <xdr:clientData/>
  </xdr:oneCellAnchor>
  <xdr:oneCellAnchor>
    <xdr:from>
      <xdr:col>0</xdr:col>
      <xdr:colOff>381000</xdr:colOff>
      <xdr:row>57</xdr:row>
      <xdr:rowOff>47625</xdr:rowOff>
    </xdr:from>
    <xdr:ext cx="1932645" cy="264560"/>
    <xdr:sp macro="" textlink="">
      <xdr:nvSpPr>
        <xdr:cNvPr id="24" name="CasellaDiTesto 23"/>
        <xdr:cNvSpPr txBox="1"/>
      </xdr:nvSpPr>
      <xdr:spPr>
        <a:xfrm>
          <a:off x="381000" y="11229975"/>
          <a:ext cx="1932645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>
              <a:solidFill>
                <a:srgbClr val="FF0000"/>
              </a:solidFill>
            </a:rPr>
            <a:t>R</a:t>
          </a:r>
          <a:r>
            <a:rPr lang="it-IT" sz="1100"/>
            <a:t> = [(</a:t>
          </a:r>
          <a:r>
            <a:rPr lang="it-IT" sz="1100" b="1">
              <a:solidFill>
                <a:srgbClr val="C00000"/>
              </a:solidFill>
            </a:rPr>
            <a:t>G</a:t>
          </a:r>
          <a:r>
            <a:rPr lang="it-IT" sz="1100"/>
            <a:t> + </a:t>
          </a:r>
          <a:r>
            <a:rPr lang="it-IT" sz="1100" b="1">
              <a:solidFill>
                <a:srgbClr val="C00000"/>
              </a:solidFill>
            </a:rPr>
            <a:t>M</a:t>
          </a:r>
          <a:r>
            <a:rPr lang="it-IT" sz="1100"/>
            <a:t> + </a:t>
          </a:r>
          <a:r>
            <a:rPr lang="it-IT" sz="1100" b="1">
              <a:solidFill>
                <a:srgbClr val="C00000"/>
              </a:solidFill>
            </a:rPr>
            <a:t>S</a:t>
          </a:r>
          <a:r>
            <a:rPr lang="it-IT" sz="1100"/>
            <a:t> + </a:t>
          </a:r>
          <a:r>
            <a:rPr lang="it-IT" sz="1100" b="1">
              <a:solidFill>
                <a:srgbClr val="C00000"/>
              </a:solidFill>
            </a:rPr>
            <a:t>A</a:t>
          </a:r>
          <a:r>
            <a:rPr lang="it-IT" sz="1100"/>
            <a:t> + </a:t>
          </a:r>
          <a:r>
            <a:rPr lang="it-IT" sz="1100" b="1">
              <a:solidFill>
                <a:srgbClr val="C00000"/>
              </a:solidFill>
            </a:rPr>
            <a:t>B</a:t>
          </a:r>
          <a:r>
            <a:rPr lang="it-IT" sz="1100"/>
            <a:t>) mod 7]</a:t>
          </a:r>
        </a:p>
      </xdr:txBody>
    </xdr:sp>
    <xdr:clientData/>
  </xdr:oneCellAnchor>
  <xdr:oneCellAnchor>
    <xdr:from>
      <xdr:col>0</xdr:col>
      <xdr:colOff>2171700</xdr:colOff>
      <xdr:row>71</xdr:row>
      <xdr:rowOff>9525</xdr:rowOff>
    </xdr:from>
    <xdr:ext cx="8115301" cy="1404936"/>
    <xdr:sp macro="" textlink="">
      <xdr:nvSpPr>
        <xdr:cNvPr id="27" name="CasellaDiTesto 26"/>
        <xdr:cNvSpPr txBox="1"/>
      </xdr:nvSpPr>
      <xdr:spPr>
        <a:xfrm>
          <a:off x="2171700" y="13954125"/>
          <a:ext cx="8115301" cy="140493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200" b="1" i="0" spc="80" baseline="0">
              <a:solidFill>
                <a:srgbClr val="996600"/>
              </a:solidFill>
              <a:latin typeface="Arial" pitchFamily="34" charset="0"/>
              <a:ea typeface="+mn-ea"/>
              <a:cs typeface="Arial" pitchFamily="34" charset="0"/>
            </a:rPr>
            <a:t>Criteri di divisibilità e per «4» e per  «400»</a:t>
          </a:r>
        </a:p>
        <a:p>
          <a:r>
            <a:rPr lang="it-IT" sz="1100" b="0" i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</a:t>
          </a:r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Un numero è divisibile per  «4» se le ultime due cifre sono «00»,</a:t>
          </a:r>
          <a:r>
            <a:rPr lang="it-IT" sz="1100" b="0" i="0" spc="8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oppure formano un numero multiplo di «4»,</a:t>
          </a:r>
        </a:p>
        <a:p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o equivalentemente le ultime due cifre sono tali che la sua</a:t>
          </a:r>
          <a:r>
            <a:rPr lang="it-IT" sz="1100" b="0" i="0" spc="8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penultima è </a:t>
          </a:r>
          <a:r>
            <a:rPr lang="it-IT" sz="1100" b="1" i="1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dispari</a:t>
          </a:r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e l'ultima è o «2»</a:t>
          </a:r>
          <a:r>
            <a:rPr lang="it-IT" sz="1100" b="0" i="0" spc="8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o</a:t>
          </a:r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«6», oppu-re</a:t>
          </a:r>
          <a:r>
            <a:rPr lang="it-IT" sz="1100" b="0" i="0" spc="8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la sua penultima cifra è </a:t>
          </a:r>
          <a:r>
            <a:rPr lang="it-IT" sz="1100" b="1" i="1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pari</a:t>
          </a:r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e l'ultima è o «0» o «4» od «8».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Un numero a </a:t>
          </a:r>
          <a:r>
            <a:rPr lang="it-IT" sz="1100" b="1" i="1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tre</a:t>
          </a:r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cifre è divisibile per «400» e se le ultime due cifre sono «00» e la prima cifra è divisibile per «4», ovvero è o «4» od «8» .</a:t>
          </a:r>
        </a:p>
        <a:p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Un numero a </a:t>
          </a:r>
          <a:r>
            <a:rPr lang="it-IT" sz="1100" b="1" i="1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quattro</a:t>
          </a:r>
          <a:r>
            <a:rPr lang="it-IT" sz="1100" b="0" i="0" spc="8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cifre è divisibile per «400» se le ultime due cifre sono «00» e le prime due cifre sono divisibili per «4», ovvero sono o «12» o «16»  o «20» o . . ..</a:t>
          </a:r>
          <a:endParaRPr lang="it-IT" sz="1100" spc="80">
            <a:solidFill>
              <a:srgbClr val="C00000"/>
            </a:solidFill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1"/>
  <dimension ref="A1:O66"/>
  <sheetViews>
    <sheetView tabSelected="1" topLeftCell="A25" workbookViewId="0">
      <selection activeCell="C15" sqref="C15"/>
    </sheetView>
  </sheetViews>
  <sheetFormatPr defaultRowHeight="15"/>
  <cols>
    <col min="1" max="1" width="42.28515625" customWidth="1"/>
    <col min="6" max="6" width="11.140625" customWidth="1"/>
  </cols>
  <sheetData>
    <row r="1" spans="1:15" ht="23.25">
      <c r="A1" s="1" t="s">
        <v>11</v>
      </c>
    </row>
    <row r="2" spans="1:15" ht="18.75">
      <c r="A2" s="2" t="s">
        <v>39</v>
      </c>
    </row>
    <row r="3" spans="1:15" ht="15.75">
      <c r="B3" s="5" t="s">
        <v>9</v>
      </c>
      <c r="C3" s="5" t="s">
        <v>10</v>
      </c>
    </row>
    <row r="4" spans="1:15">
      <c r="A4" s="4" t="s">
        <v>2</v>
      </c>
      <c r="B4" s="18">
        <v>1</v>
      </c>
    </row>
    <row r="5" spans="1:15">
      <c r="A5" s="4" t="s">
        <v>3</v>
      </c>
      <c r="B5" s="18">
        <v>7</v>
      </c>
    </row>
    <row r="6" spans="1:15">
      <c r="A6" s="4" t="s">
        <v>0</v>
      </c>
      <c r="B6" s="18">
        <v>1948</v>
      </c>
    </row>
    <row r="7" spans="1:15">
      <c r="A7" s="3" t="s">
        <v>27</v>
      </c>
      <c r="B7" s="19">
        <f>IF(AND(H31=1,H32=0),1,0)</f>
        <v>1</v>
      </c>
    </row>
    <row r="8" spans="1:15">
      <c r="A8" s="3" t="s">
        <v>1</v>
      </c>
      <c r="B8" s="3"/>
      <c r="C8" s="3">
        <f>INT(B6/100)</f>
        <v>19</v>
      </c>
    </row>
    <row r="9" spans="1:15">
      <c r="A9" s="3" t="s">
        <v>4</v>
      </c>
      <c r="B9" s="3"/>
      <c r="C9" s="3">
        <f>((B6/100)-C8)*100</f>
        <v>48.000000000000043</v>
      </c>
    </row>
    <row r="10" spans="1:15">
      <c r="A10" s="3" t="s">
        <v>29</v>
      </c>
      <c r="B10" s="3"/>
      <c r="C10" s="3"/>
      <c r="D10" s="3">
        <f>INT(B4/7)</f>
        <v>0</v>
      </c>
    </row>
    <row r="11" spans="1:15">
      <c r="A11" s="3" t="s">
        <v>14</v>
      </c>
      <c r="B11" s="3"/>
      <c r="C11" s="10">
        <f>B4-(D10*7)</f>
        <v>1</v>
      </c>
      <c r="O11" t="s">
        <v>13</v>
      </c>
    </row>
    <row r="12" spans="1:15">
      <c r="A12" s="4" t="s">
        <v>42</v>
      </c>
      <c r="B12" s="4"/>
      <c r="C12" s="11">
        <f>VLOOKUP(B5,H15:I26,2)</f>
        <v>5</v>
      </c>
    </row>
    <row r="13" spans="1:15">
      <c r="A13" s="3" t="s">
        <v>6</v>
      </c>
      <c r="B13" s="3"/>
      <c r="C13" s="3"/>
      <c r="D13" s="3">
        <f>INT(C8/4)</f>
        <v>4</v>
      </c>
    </row>
    <row r="14" spans="1:15">
      <c r="A14" s="3" t="s">
        <v>25</v>
      </c>
      <c r="B14" s="3"/>
      <c r="C14" s="9">
        <f>C8-(4*D13)</f>
        <v>3</v>
      </c>
      <c r="H14" s="20" t="s">
        <v>40</v>
      </c>
      <c r="I14" s="20" t="s">
        <v>41</v>
      </c>
      <c r="L14" s="13" t="s">
        <v>36</v>
      </c>
      <c r="M14" s="13" t="s">
        <v>37</v>
      </c>
    </row>
    <row r="15" spans="1:15">
      <c r="A15" s="4" t="s">
        <v>15</v>
      </c>
      <c r="B15" s="4"/>
      <c r="C15" s="11">
        <f>VLOOKUP(C14,L15:M18,2)</f>
        <v>1</v>
      </c>
      <c r="H15" s="7">
        <v>1</v>
      </c>
      <c r="I15" s="7">
        <f>IF(AND(B4=1,B7=0),6,5)</f>
        <v>5</v>
      </c>
      <c r="L15" s="7">
        <v>0</v>
      </c>
      <c r="M15" s="7">
        <v>0</v>
      </c>
    </row>
    <row r="16" spans="1:15">
      <c r="A16" s="3" t="s">
        <v>32</v>
      </c>
      <c r="B16" s="3"/>
      <c r="C16" s="3"/>
      <c r="D16" s="3">
        <f>INT(C9/28)</f>
        <v>1</v>
      </c>
      <c r="H16" s="7">
        <v>2</v>
      </c>
      <c r="I16" s="7">
        <f>IF(AND(B4=2,B7=0),2,1)</f>
        <v>1</v>
      </c>
      <c r="L16" s="7">
        <v>1</v>
      </c>
      <c r="M16" s="7">
        <v>5</v>
      </c>
    </row>
    <row r="17" spans="1:13">
      <c r="A17" s="3" t="s">
        <v>7</v>
      </c>
      <c r="B17" s="3"/>
      <c r="C17" s="10">
        <f>C9-(28*D16)</f>
        <v>20.000000000000043</v>
      </c>
      <c r="H17" s="7">
        <v>3</v>
      </c>
      <c r="I17" s="7">
        <v>2</v>
      </c>
      <c r="L17" s="7">
        <v>2</v>
      </c>
      <c r="M17" s="7">
        <v>3</v>
      </c>
    </row>
    <row r="18" spans="1:13">
      <c r="A18" s="3" t="s">
        <v>8</v>
      </c>
      <c r="B18" s="3"/>
      <c r="C18" s="10">
        <f>INT(C17/4)</f>
        <v>5</v>
      </c>
      <c r="H18" s="7">
        <v>4</v>
      </c>
      <c r="I18" s="7">
        <v>5</v>
      </c>
      <c r="L18" s="7">
        <v>3</v>
      </c>
      <c r="M18" s="7">
        <v>1</v>
      </c>
    </row>
    <row r="19" spans="1:13">
      <c r="A19" s="3" t="s">
        <v>30</v>
      </c>
      <c r="B19" s="3"/>
      <c r="C19" s="3"/>
      <c r="D19" s="3">
        <f>C11+C12+C15+C17+C18</f>
        <v>32.000000000000043</v>
      </c>
      <c r="H19" s="7">
        <v>5</v>
      </c>
      <c r="I19" s="7">
        <v>0</v>
      </c>
      <c r="L19" s="7"/>
      <c r="M19" s="7"/>
    </row>
    <row r="20" spans="1:13">
      <c r="A20" s="3" t="s">
        <v>31</v>
      </c>
      <c r="B20" s="3"/>
      <c r="C20" s="3"/>
      <c r="D20" s="3">
        <f>INT(D19/7)</f>
        <v>4</v>
      </c>
      <c r="H20" s="7">
        <v>6</v>
      </c>
      <c r="I20" s="7">
        <v>3</v>
      </c>
    </row>
    <row r="21" spans="1:13">
      <c r="A21" s="3" t="s">
        <v>26</v>
      </c>
      <c r="B21" s="3"/>
      <c r="C21" s="15">
        <f>D19-(D20*7)</f>
        <v>4.0000000000000426</v>
      </c>
      <c r="D21" s="14"/>
      <c r="H21" s="7">
        <v>7</v>
      </c>
      <c r="I21" s="7">
        <v>5</v>
      </c>
    </row>
    <row r="22" spans="1:13">
      <c r="H22" s="7">
        <v>8</v>
      </c>
      <c r="I22" s="7">
        <v>1</v>
      </c>
    </row>
    <row r="23" spans="1:13">
      <c r="C23" s="13" t="s">
        <v>33</v>
      </c>
      <c r="D23" s="13" t="s">
        <v>34</v>
      </c>
      <c r="H23" s="7">
        <v>9</v>
      </c>
      <c r="I23" s="7">
        <v>4</v>
      </c>
    </row>
    <row r="24" spans="1:13">
      <c r="C24" s="7">
        <v>0</v>
      </c>
      <c r="D24" s="7" t="s">
        <v>16</v>
      </c>
      <c r="H24" s="7">
        <v>10</v>
      </c>
      <c r="I24" s="7">
        <v>6</v>
      </c>
    </row>
    <row r="25" spans="1:13">
      <c r="C25" s="7">
        <v>1</v>
      </c>
      <c r="D25" s="7" t="s">
        <v>18</v>
      </c>
      <c r="H25" s="7">
        <v>11</v>
      </c>
      <c r="I25" s="7">
        <v>2</v>
      </c>
    </row>
    <row r="26" spans="1:13">
      <c r="C26" s="7">
        <v>2</v>
      </c>
      <c r="D26" s="7" t="s">
        <v>19</v>
      </c>
      <c r="H26" s="7">
        <v>12</v>
      </c>
      <c r="I26" s="7">
        <v>4</v>
      </c>
    </row>
    <row r="27" spans="1:13">
      <c r="C27" s="7">
        <v>3</v>
      </c>
      <c r="D27" s="7" t="s">
        <v>21</v>
      </c>
    </row>
    <row r="28" spans="1:13" ht="18.75">
      <c r="A28" s="6" t="str">
        <f>VLOOKUP(C21,C24:D30,2)</f>
        <v>Giovedì</v>
      </c>
      <c r="C28" s="7">
        <v>4</v>
      </c>
      <c r="D28" s="7" t="s">
        <v>22</v>
      </c>
    </row>
    <row r="29" spans="1:13">
      <c r="C29" s="7">
        <v>5</v>
      </c>
      <c r="D29" s="7" t="s">
        <v>20</v>
      </c>
    </row>
    <row r="30" spans="1:13">
      <c r="C30" s="7">
        <v>6</v>
      </c>
      <c r="D30" s="7" t="s">
        <v>24</v>
      </c>
      <c r="E30" s="8"/>
      <c r="F30" s="7">
        <f>B6-(INT(B6/400)*400)</f>
        <v>348</v>
      </c>
      <c r="G30" s="7" t="str">
        <f>IF((F30=0),"a","b")</f>
        <v>b</v>
      </c>
      <c r="H30" s="7"/>
    </row>
    <row r="31" spans="1:13">
      <c r="E31" s="12" t="s">
        <v>35</v>
      </c>
      <c r="F31" s="7">
        <f>B6-(INT(B6/100)*100)</f>
        <v>48</v>
      </c>
      <c r="G31" s="7" t="str">
        <f>IF(AND(F31&lt;&gt;0,F32=0),"a","b")</f>
        <v>a</v>
      </c>
      <c r="H31" s="7">
        <f>IF(OR(G30="a",G31="a"),1,0)</f>
        <v>1</v>
      </c>
    </row>
    <row r="32" spans="1:13">
      <c r="E32" s="8"/>
      <c r="F32" s="7">
        <f>B6-(INT(B6/4)*4)</f>
        <v>0</v>
      </c>
      <c r="G32" s="7" t="str">
        <f>IF(AND(F31&lt;&gt;0,F32&lt;&gt;0),"a","b")</f>
        <v>b</v>
      </c>
      <c r="H32" s="7">
        <f>IF((G32="a"),1,0)</f>
        <v>0</v>
      </c>
    </row>
    <row r="39" spans="1:13" ht="23.25">
      <c r="A39" s="1" t="s">
        <v>12</v>
      </c>
    </row>
    <row r="40" spans="1:13" ht="18.75">
      <c r="A40" s="2" t="s">
        <v>38</v>
      </c>
    </row>
    <row r="41" spans="1:13" ht="15.75">
      <c r="B41" s="5" t="s">
        <v>9</v>
      </c>
      <c r="C41" s="5" t="s">
        <v>10</v>
      </c>
      <c r="H41" s="20" t="s">
        <v>40</v>
      </c>
      <c r="I41" s="20" t="s">
        <v>41</v>
      </c>
      <c r="L41" s="13" t="s">
        <v>36</v>
      </c>
      <c r="M41" s="13" t="s">
        <v>37</v>
      </c>
    </row>
    <row r="42" spans="1:13">
      <c r="A42" s="4" t="s">
        <v>2</v>
      </c>
      <c r="B42" s="4">
        <v>15</v>
      </c>
      <c r="H42" s="7">
        <v>1</v>
      </c>
      <c r="I42" s="7">
        <f>IF(AND(B42=1,B4=0),5,4)</f>
        <v>4</v>
      </c>
      <c r="L42" s="7">
        <v>0</v>
      </c>
      <c r="M42" s="7">
        <v>6</v>
      </c>
    </row>
    <row r="43" spans="1:13">
      <c r="A43" s="4" t="s">
        <v>3</v>
      </c>
      <c r="B43" s="4">
        <v>2</v>
      </c>
      <c r="H43" s="7">
        <v>2</v>
      </c>
      <c r="I43" s="7">
        <f>IF(AND(B42=2,B45=0),1,0)</f>
        <v>0</v>
      </c>
      <c r="L43" s="7">
        <v>1</v>
      </c>
      <c r="M43" s="7">
        <v>5</v>
      </c>
    </row>
    <row r="44" spans="1:13">
      <c r="A44" s="4" t="s">
        <v>0</v>
      </c>
      <c r="B44" s="4">
        <v>1564</v>
      </c>
      <c r="H44" s="7">
        <v>3</v>
      </c>
      <c r="I44" s="7">
        <v>1</v>
      </c>
      <c r="L44" s="7">
        <v>2</v>
      </c>
      <c r="M44" s="7">
        <v>4</v>
      </c>
    </row>
    <row r="45" spans="1:13">
      <c r="A45" s="3" t="s">
        <v>27</v>
      </c>
      <c r="B45" s="17">
        <f>IF(AND(H62=1,H63=0),1,0)</f>
        <v>1</v>
      </c>
      <c r="H45" s="7">
        <v>4</v>
      </c>
      <c r="I45" s="7">
        <v>4</v>
      </c>
      <c r="L45" s="7">
        <v>3</v>
      </c>
      <c r="M45" s="7">
        <v>3</v>
      </c>
    </row>
    <row r="46" spans="1:13">
      <c r="A46" s="3" t="s">
        <v>28</v>
      </c>
      <c r="B46" s="3"/>
      <c r="C46" s="3">
        <f>INT(B44/100)</f>
        <v>15</v>
      </c>
      <c r="H46" s="7">
        <v>5</v>
      </c>
      <c r="I46" s="7">
        <v>6</v>
      </c>
      <c r="L46" s="7">
        <v>4</v>
      </c>
      <c r="M46" s="7">
        <v>2</v>
      </c>
    </row>
    <row r="47" spans="1:13">
      <c r="A47" s="3" t="s">
        <v>4</v>
      </c>
      <c r="B47" s="3"/>
      <c r="C47" s="3">
        <f>((B44/100)-C46)*100</f>
        <v>64.000000000000057</v>
      </c>
      <c r="H47" s="7">
        <v>6</v>
      </c>
      <c r="I47" s="7">
        <v>2</v>
      </c>
      <c r="L47" s="7">
        <v>5</v>
      </c>
      <c r="M47" s="7">
        <v>1</v>
      </c>
    </row>
    <row r="48" spans="1:13">
      <c r="A48" s="3" t="s">
        <v>29</v>
      </c>
      <c r="B48" s="3"/>
      <c r="C48" s="3"/>
      <c r="D48" s="3">
        <f>INT(B42/7)</f>
        <v>2</v>
      </c>
      <c r="H48" s="7">
        <v>7</v>
      </c>
      <c r="I48" s="7">
        <v>4</v>
      </c>
      <c r="L48" s="7">
        <v>6</v>
      </c>
      <c r="M48" s="7">
        <v>0</v>
      </c>
    </row>
    <row r="49" spans="1:13">
      <c r="A49" s="3" t="s">
        <v>5</v>
      </c>
      <c r="B49" s="3"/>
      <c r="C49" s="10">
        <f>B42-(7*D48)</f>
        <v>1</v>
      </c>
      <c r="H49" s="7">
        <v>8</v>
      </c>
      <c r="I49" s="7">
        <v>0</v>
      </c>
      <c r="L49" s="7">
        <v>7</v>
      </c>
      <c r="M49" s="7">
        <v>6</v>
      </c>
    </row>
    <row r="50" spans="1:13">
      <c r="A50" s="4" t="s">
        <v>42</v>
      </c>
      <c r="B50" s="4"/>
      <c r="C50" s="11">
        <f>VLOOKUP(B43,H42:I53,2)</f>
        <v>0</v>
      </c>
      <c r="H50" s="7">
        <v>9</v>
      </c>
      <c r="I50" s="7">
        <v>3</v>
      </c>
      <c r="L50" s="7">
        <v>8</v>
      </c>
      <c r="M50" s="7">
        <v>5</v>
      </c>
    </row>
    <row r="51" spans="1:13">
      <c r="A51" s="4" t="s">
        <v>15</v>
      </c>
      <c r="B51" s="4"/>
      <c r="C51" s="11">
        <f>VLOOKUP(C46,L42:M57,2)</f>
        <v>5</v>
      </c>
      <c r="H51" s="7">
        <v>10</v>
      </c>
      <c r="I51" s="7">
        <v>5</v>
      </c>
      <c r="L51" s="7">
        <v>9</v>
      </c>
      <c r="M51" s="7">
        <v>4</v>
      </c>
    </row>
    <row r="52" spans="1:13">
      <c r="A52" s="3" t="s">
        <v>32</v>
      </c>
      <c r="B52" s="3"/>
      <c r="C52" s="3"/>
      <c r="D52" s="3">
        <f>INT(C47/28)</f>
        <v>2</v>
      </c>
      <c r="H52" s="7">
        <v>11</v>
      </c>
      <c r="I52" s="7">
        <v>1</v>
      </c>
      <c r="L52" s="7">
        <v>10</v>
      </c>
      <c r="M52" s="7">
        <v>3</v>
      </c>
    </row>
    <row r="53" spans="1:13">
      <c r="A53" s="3" t="s">
        <v>7</v>
      </c>
      <c r="B53" s="3"/>
      <c r="C53" s="10">
        <f>C47-(D52*28)</f>
        <v>8.0000000000000568</v>
      </c>
      <c r="H53" s="7">
        <v>12</v>
      </c>
      <c r="I53" s="7">
        <v>3</v>
      </c>
      <c r="L53" s="7">
        <v>11</v>
      </c>
      <c r="M53" s="7">
        <v>2</v>
      </c>
    </row>
    <row r="54" spans="1:13">
      <c r="A54" s="3" t="s">
        <v>8</v>
      </c>
      <c r="B54" s="3"/>
      <c r="C54" s="10">
        <f>INT(C53/4)</f>
        <v>2</v>
      </c>
      <c r="L54" s="7">
        <v>12</v>
      </c>
      <c r="M54" s="7">
        <v>1</v>
      </c>
    </row>
    <row r="55" spans="1:13">
      <c r="A55" s="3" t="s">
        <v>30</v>
      </c>
      <c r="B55" s="3"/>
      <c r="C55" s="3"/>
      <c r="D55" s="3">
        <f>C49+C50+C51+C53+C54</f>
        <v>16.000000000000057</v>
      </c>
      <c r="L55" s="7">
        <v>13</v>
      </c>
      <c r="M55" s="7">
        <v>0</v>
      </c>
    </row>
    <row r="56" spans="1:13">
      <c r="A56" s="3" t="s">
        <v>31</v>
      </c>
      <c r="B56" s="3"/>
      <c r="C56" s="3"/>
      <c r="D56" s="3">
        <f>INT(D55/7)</f>
        <v>2</v>
      </c>
      <c r="L56" s="7">
        <v>14</v>
      </c>
      <c r="M56" s="7">
        <v>6</v>
      </c>
    </row>
    <row r="57" spans="1:13">
      <c r="A57" s="3" t="s">
        <v>26</v>
      </c>
      <c r="B57" s="3"/>
      <c r="C57" s="16">
        <f>INT(D55-D56*7)</f>
        <v>2</v>
      </c>
      <c r="D57" s="14"/>
      <c r="L57" s="7">
        <v>15</v>
      </c>
      <c r="M57" s="7">
        <v>5</v>
      </c>
    </row>
    <row r="59" spans="1:13">
      <c r="C59" s="13" t="s">
        <v>33</v>
      </c>
      <c r="D59" s="13" t="s">
        <v>34</v>
      </c>
    </row>
    <row r="60" spans="1:13">
      <c r="C60" s="7">
        <v>0</v>
      </c>
      <c r="D60" s="7" t="s">
        <v>17</v>
      </c>
    </row>
    <row r="61" spans="1:13">
      <c r="C61" s="7">
        <v>1</v>
      </c>
      <c r="D61" s="7" t="s">
        <v>18</v>
      </c>
      <c r="E61" s="8"/>
      <c r="F61" s="7">
        <f>B44-(INT(B44/400)*400)</f>
        <v>364</v>
      </c>
      <c r="G61" s="7" t="str">
        <f>IF((F61=0),"a","b")</f>
        <v>b</v>
      </c>
      <c r="H61" s="7"/>
    </row>
    <row r="62" spans="1:13">
      <c r="C62" s="7">
        <v>2</v>
      </c>
      <c r="D62" s="7" t="s">
        <v>19</v>
      </c>
      <c r="E62" s="12" t="s">
        <v>35</v>
      </c>
      <c r="F62" s="7">
        <f>B44-(INT(B44/100)*100)</f>
        <v>64</v>
      </c>
      <c r="G62" s="7" t="str">
        <f>IF(AND(F62&lt;&gt;0,F63=0),"a","b")</f>
        <v>a</v>
      </c>
      <c r="H62" s="7">
        <f>IF(OR(G61="a",G62="a"),1,0)</f>
        <v>1</v>
      </c>
    </row>
    <row r="63" spans="1:13">
      <c r="C63" s="7">
        <v>3</v>
      </c>
      <c r="D63" s="7" t="s">
        <v>21</v>
      </c>
      <c r="E63" s="8"/>
      <c r="F63" s="7">
        <f>B44-(INT(B44/4)*4)</f>
        <v>0</v>
      </c>
      <c r="G63" s="7" t="str">
        <f>IF(AND(F62&lt;&gt;0,F63&lt;&gt;0),"a","b")</f>
        <v>b</v>
      </c>
      <c r="H63" s="7">
        <f>IF((G63="a"),1,0)</f>
        <v>0</v>
      </c>
    </row>
    <row r="64" spans="1:13" ht="18.75">
      <c r="A64" s="6" t="str">
        <f>VLOOKUP(C57,C60:D66,2)</f>
        <v>Martedì</v>
      </c>
      <c r="C64" s="7">
        <v>4</v>
      </c>
      <c r="D64" s="7" t="s">
        <v>22</v>
      </c>
    </row>
    <row r="65" spans="3:4">
      <c r="C65" s="7">
        <v>5</v>
      </c>
      <c r="D65" s="7" t="s">
        <v>23</v>
      </c>
    </row>
    <row r="66" spans="3:4">
      <c r="C66" s="7">
        <v>6</v>
      </c>
      <c r="D66" s="7" t="s">
        <v>24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Foglio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Paololuigi Salimbeni</dc:creator>
  <cp:lastModifiedBy>Paololuigi Salimbeni</cp:lastModifiedBy>
  <dcterms:created xsi:type="dcterms:W3CDTF">2023-05-04T08:38:55Z</dcterms:created>
  <dcterms:modified xsi:type="dcterms:W3CDTF">2023-05-22T09:56:32Z</dcterms:modified>
</cp:coreProperties>
</file>